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cc262210d7e7474/Desktop/"/>
    </mc:Choice>
  </mc:AlternateContent>
  <xr:revisionPtr revIDLastSave="8" documentId="8_{94EDFAE4-FFF8-4142-B1F8-7F7AFB37DE3B}" xr6:coauthVersionLast="47" xr6:coauthVersionMax="47" xr10:uidLastSave="{2222F7AD-83B5-4C12-873C-830916CBEB7B}"/>
  <bookViews>
    <workbookView xWindow="-108" yWindow="-108" windowWidth="23256" windowHeight="12456" xr2:uid="{00000000-000D-0000-FFFF-FFFF00000000}"/>
  </bookViews>
  <sheets>
    <sheet name="Dashboard" sheetId="1" r:id="rId1"/>
    <sheet name="Manpower Plan" sheetId="2" r:id="rId2"/>
    <sheet name="Setting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K10" i="2"/>
  <c r="K11" i="2"/>
  <c r="K12" i="2"/>
  <c r="K13" i="2"/>
  <c r="K14" i="2"/>
  <c r="L13" i="2"/>
  <c r="E5" i="2"/>
  <c r="B14" i="3"/>
  <c r="B13" i="3"/>
  <c r="B12" i="3"/>
  <c r="K59" i="2"/>
  <c r="J59" i="2"/>
  <c r="L59" i="2" s="1"/>
  <c r="K58" i="2"/>
  <c r="J58" i="2"/>
  <c r="L58" i="2" s="1"/>
  <c r="K57" i="2"/>
  <c r="J57" i="2"/>
  <c r="L57" i="2" s="1"/>
  <c r="K56" i="2"/>
  <c r="J56" i="2"/>
  <c r="L56" i="2" s="1"/>
  <c r="K55" i="2"/>
  <c r="J55" i="2"/>
  <c r="L55" i="2" s="1"/>
  <c r="K54" i="2"/>
  <c r="J54" i="2"/>
  <c r="L54" i="2" s="1"/>
  <c r="K53" i="2"/>
  <c r="J53" i="2"/>
  <c r="L53" i="2" s="1"/>
  <c r="K52" i="2"/>
  <c r="J52" i="2"/>
  <c r="L52" i="2" s="1"/>
  <c r="K51" i="2"/>
  <c r="J51" i="2"/>
  <c r="L51" i="2" s="1"/>
  <c r="K50" i="2"/>
  <c r="J50" i="2"/>
  <c r="L50" i="2" s="1"/>
  <c r="K49" i="2"/>
  <c r="J49" i="2"/>
  <c r="L49" i="2" s="1"/>
  <c r="K48" i="2"/>
  <c r="J48" i="2"/>
  <c r="L48" i="2" s="1"/>
  <c r="K47" i="2"/>
  <c r="J47" i="2"/>
  <c r="L47" i="2" s="1"/>
  <c r="K46" i="2"/>
  <c r="J46" i="2"/>
  <c r="L46" i="2" s="1"/>
  <c r="K45" i="2"/>
  <c r="J45" i="2"/>
  <c r="L45" i="2" s="1"/>
  <c r="K44" i="2"/>
  <c r="J44" i="2"/>
  <c r="L44" i="2" s="1"/>
  <c r="K43" i="2"/>
  <c r="J43" i="2"/>
  <c r="L43" i="2" s="1"/>
  <c r="L42" i="2"/>
  <c r="K42" i="2"/>
  <c r="J42" i="2"/>
  <c r="K41" i="2"/>
  <c r="J41" i="2"/>
  <c r="L41" i="2" s="1"/>
  <c r="K40" i="2"/>
  <c r="J40" i="2"/>
  <c r="L40" i="2" s="1"/>
  <c r="K39" i="2"/>
  <c r="J39" i="2"/>
  <c r="L39" i="2" s="1"/>
  <c r="K38" i="2"/>
  <c r="J38" i="2"/>
  <c r="L38" i="2" s="1"/>
  <c r="K37" i="2"/>
  <c r="J37" i="2"/>
  <c r="L37" i="2" s="1"/>
  <c r="K36" i="2"/>
  <c r="J36" i="2"/>
  <c r="L36" i="2" s="1"/>
  <c r="K35" i="2"/>
  <c r="J35" i="2"/>
  <c r="L35" i="2" s="1"/>
  <c r="K34" i="2"/>
  <c r="J34" i="2"/>
  <c r="L34" i="2" s="1"/>
  <c r="K33" i="2"/>
  <c r="J33" i="2"/>
  <c r="L33" i="2" s="1"/>
  <c r="K32" i="2"/>
  <c r="J32" i="2"/>
  <c r="L32" i="2" s="1"/>
  <c r="K31" i="2"/>
  <c r="J31" i="2"/>
  <c r="L31" i="2" s="1"/>
  <c r="K30" i="2"/>
  <c r="J30" i="2"/>
  <c r="L30" i="2" s="1"/>
  <c r="K29" i="2"/>
  <c r="J29" i="2"/>
  <c r="L29" i="2" s="1"/>
  <c r="K28" i="2"/>
  <c r="J28" i="2"/>
  <c r="L28" i="2" s="1"/>
  <c r="K27" i="2"/>
  <c r="J27" i="2"/>
  <c r="L27" i="2" s="1"/>
  <c r="K26" i="2"/>
  <c r="J26" i="2"/>
  <c r="L26" i="2" s="1"/>
  <c r="K25" i="2"/>
  <c r="J25" i="2"/>
  <c r="L25" i="2" s="1"/>
  <c r="K24" i="2"/>
  <c r="J24" i="2"/>
  <c r="L24" i="2" s="1"/>
  <c r="K23" i="2"/>
  <c r="J23" i="2"/>
  <c r="L23" i="2" s="1"/>
  <c r="K22" i="2"/>
  <c r="J22" i="2"/>
  <c r="L22" i="2" s="1"/>
  <c r="K21" i="2"/>
  <c r="J21" i="2"/>
  <c r="L21" i="2" s="1"/>
  <c r="K20" i="2"/>
  <c r="J20" i="2"/>
  <c r="L20" i="2" s="1"/>
  <c r="K19" i="2"/>
  <c r="J19" i="2"/>
  <c r="L19" i="2" s="1"/>
  <c r="K18" i="2"/>
  <c r="J18" i="2"/>
  <c r="L18" i="2" s="1"/>
  <c r="K17" i="2"/>
  <c r="J17" i="2"/>
  <c r="L17" i="2" s="1"/>
  <c r="K16" i="2"/>
  <c r="J16" i="2"/>
  <c r="L16" i="2" s="1"/>
  <c r="K15" i="2"/>
  <c r="J15" i="2"/>
  <c r="L15" i="2" s="1"/>
  <c r="L14" i="2"/>
  <c r="L12" i="2"/>
  <c r="L11" i="2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L10" i="2" l="1"/>
  <c r="M59" i="2"/>
  <c r="N59" i="2" s="1"/>
  <c r="M58" i="2"/>
  <c r="N58" i="2" s="1"/>
  <c r="M57" i="2"/>
  <c r="N57" i="2" s="1"/>
  <c r="M56" i="2"/>
  <c r="N56" i="2"/>
  <c r="M55" i="2"/>
  <c r="N55" i="2"/>
  <c r="M54" i="2"/>
  <c r="N54" i="2" s="1"/>
  <c r="M53" i="2"/>
  <c r="N53" i="2" s="1"/>
  <c r="M52" i="2"/>
  <c r="N52" i="2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B29" i="1"/>
  <c r="M29" i="2"/>
  <c r="B28" i="1"/>
  <c r="M28" i="2"/>
  <c r="M27" i="2"/>
  <c r="B27" i="1"/>
  <c r="B26" i="1"/>
  <c r="M26" i="2"/>
  <c r="B25" i="1"/>
  <c r="M25" i="2"/>
  <c r="B24" i="1"/>
  <c r="M24" i="2"/>
  <c r="B23" i="1"/>
  <c r="M23" i="2"/>
  <c r="B22" i="1"/>
  <c r="M22" i="2"/>
  <c r="B21" i="1"/>
  <c r="M21" i="2"/>
  <c r="B20" i="1"/>
  <c r="M20" i="2"/>
  <c r="B19" i="1"/>
  <c r="M19" i="2"/>
  <c r="B18" i="1"/>
  <c r="M18" i="2"/>
  <c r="M17" i="2"/>
  <c r="C17" i="1" s="1"/>
  <c r="N17" i="2"/>
  <c r="D17" i="1" s="1"/>
  <c r="B17" i="1"/>
  <c r="M16" i="2"/>
  <c r="B16" i="1"/>
  <c r="B15" i="1"/>
  <c r="M15" i="2"/>
  <c r="M14" i="2"/>
  <c r="B14" i="1"/>
  <c r="B13" i="1"/>
  <c r="M13" i="2"/>
  <c r="M12" i="2"/>
  <c r="B12" i="1"/>
  <c r="M11" i="2"/>
  <c r="B11" i="1"/>
  <c r="C24" i="1" l="1"/>
  <c r="N24" i="2"/>
  <c r="D24" i="1" s="1"/>
  <c r="A5" i="2"/>
  <c r="A5" i="1" s="1"/>
  <c r="D5" i="2"/>
  <c r="G5" i="1" s="1"/>
  <c r="B10" i="1"/>
  <c r="M10" i="2"/>
  <c r="C29" i="1"/>
  <c r="N29" i="2"/>
  <c r="D29" i="1" s="1"/>
  <c r="C28" i="1"/>
  <c r="N28" i="2"/>
  <c r="D28" i="1" s="1"/>
  <c r="C27" i="1"/>
  <c r="N27" i="2"/>
  <c r="D27" i="1" s="1"/>
  <c r="C26" i="1"/>
  <c r="N26" i="2"/>
  <c r="D26" i="1" s="1"/>
  <c r="C25" i="1"/>
  <c r="N25" i="2"/>
  <c r="D25" i="1" s="1"/>
  <c r="C23" i="1"/>
  <c r="N23" i="2"/>
  <c r="D23" i="1" s="1"/>
  <c r="C22" i="1"/>
  <c r="N22" i="2"/>
  <c r="D22" i="1" s="1"/>
  <c r="C21" i="1"/>
  <c r="N21" i="2"/>
  <c r="D21" i="1" s="1"/>
  <c r="C20" i="1"/>
  <c r="N20" i="2"/>
  <c r="D20" i="1" s="1"/>
  <c r="C19" i="1"/>
  <c r="N19" i="2"/>
  <c r="D19" i="1" s="1"/>
  <c r="C18" i="1"/>
  <c r="N18" i="2"/>
  <c r="D18" i="1" s="1"/>
  <c r="C16" i="1"/>
  <c r="N16" i="2"/>
  <c r="D16" i="1" s="1"/>
  <c r="C15" i="1"/>
  <c r="N15" i="2"/>
  <c r="D15" i="1" s="1"/>
  <c r="C14" i="1"/>
  <c r="N14" i="2"/>
  <c r="D14" i="1" s="1"/>
  <c r="C13" i="1"/>
  <c r="N13" i="2"/>
  <c r="D13" i="1" s="1"/>
  <c r="C12" i="1"/>
  <c r="N12" i="2"/>
  <c r="D12" i="1" s="1"/>
  <c r="C11" i="1"/>
  <c r="N11" i="2"/>
  <c r="D11" i="1" s="1"/>
  <c r="N10" i="2" l="1"/>
  <c r="D10" i="1" s="1"/>
  <c r="C10" i="1"/>
  <c r="B5" i="2"/>
  <c r="C5" i="1" l="1"/>
  <c r="C5" i="2"/>
  <c r="E5" i="1" s="1"/>
</calcChain>
</file>

<file path=xl/sharedStrings.xml><?xml version="1.0" encoding="utf-8"?>
<sst xmlns="http://schemas.openxmlformats.org/spreadsheetml/2006/main" count="85" uniqueCount="74">
  <si>
    <t>Total Required</t>
  </si>
  <si>
    <t>Total Planned</t>
  </si>
  <si>
    <t>Gap</t>
  </si>
  <si>
    <t>Highest Operation MP</t>
  </si>
  <si>
    <t>Operation</t>
  </si>
  <si>
    <t>Required MP</t>
  </si>
  <si>
    <t>Planned MP</t>
  </si>
  <si>
    <t>Manpower Planning Sample - Manufacturing</t>
  </si>
  <si>
    <t>Enter data in white columns. Grey columns are formula-driven outputs. Orange is used only as a small accent for editable planning inputs.</t>
  </si>
  <si>
    <t>Total Required MP</t>
  </si>
  <si>
    <t>Total Planned MP</t>
  </si>
  <si>
    <t>Manpower Gap</t>
  </si>
  <si>
    <t>Max Required MP</t>
  </si>
  <si>
    <t>Operations Count</t>
  </si>
  <si>
    <t>Product / Line</t>
  </si>
  <si>
    <t>Operation No</t>
  </si>
  <si>
    <t>Operation Name</t>
  </si>
  <si>
    <t>Demand Qty</t>
  </si>
  <si>
    <t>Std Time / Pc</t>
  </si>
  <si>
    <t>Available Time</t>
  </si>
  <si>
    <t>Efficiency</t>
  </si>
  <si>
    <t>MAF</t>
  </si>
  <si>
    <t>Yield</t>
  </si>
  <si>
    <t>Total Work Content</t>
  </si>
  <si>
    <t>Effective Available Time</t>
  </si>
  <si>
    <t>Required Manpower</t>
  </si>
  <si>
    <t>Planned Manpower</t>
  </si>
  <si>
    <t>Remarks</t>
  </si>
  <si>
    <t>Product A</t>
  </si>
  <si>
    <t>Cutting</t>
  </si>
  <si>
    <t>Drilling</t>
  </si>
  <si>
    <t>Assembly</t>
  </si>
  <si>
    <t>Inspection</t>
  </si>
  <si>
    <t>Packing</t>
  </si>
  <si>
    <t>Factovare Manpower Planning Template - Settings</t>
  </si>
  <si>
    <t>Parameter</t>
  </si>
  <si>
    <t>Value</t>
  </si>
  <si>
    <t>Unit / Format</t>
  </si>
  <si>
    <t>Note</t>
  </si>
  <si>
    <t>Default Available Working Time</t>
  </si>
  <si>
    <t>minutes / shift</t>
  </si>
  <si>
    <t>Net working time after planned breaks</t>
  </si>
  <si>
    <t>Default Efficiency</t>
  </si>
  <si>
    <t>%</t>
  </si>
  <si>
    <t>Use decimal format: 85% = 0.85</t>
  </si>
  <si>
    <t>Default Manpower Availability Factor</t>
  </si>
  <si>
    <t>Covers absenteeism / availability loss</t>
  </si>
  <si>
    <t>Default Yield</t>
  </si>
  <si>
    <t>Use 1.00 if yield loss is not applicable</t>
  </si>
  <si>
    <t>Rounding Method</t>
  </si>
  <si>
    <t>ROUNDUP</t>
  </si>
  <si>
    <t>text</t>
  </si>
  <si>
    <t>Use practical judgement before final deployment</t>
  </si>
  <si>
    <t>Core Formula</t>
  </si>
  <si>
    <t>Important</t>
  </si>
  <si>
    <t>Use measured standard time. Wrong standard time will make the manpower plan wrong.</t>
  </si>
  <si>
    <t>How to Use This Manpower Planning Template</t>
  </si>
  <si>
    <t>Step</t>
  </si>
  <si>
    <t>What to Do</t>
  </si>
  <si>
    <t>Important Note</t>
  </si>
  <si>
    <t>Enter product / line and operation details in the Manpower Plan sheet.</t>
  </si>
  <si>
    <t>Keep operation names clear so the dashboard is understandable.</t>
  </si>
  <si>
    <t>Enter demand quantity and standard time per piece.</t>
  </si>
  <si>
    <t>Use measured standard time from time study wherever possible.</t>
  </si>
  <si>
    <t>Enter available working time, efficiency, MAF and yield.</t>
  </si>
  <si>
    <t>Use decimal percentages. Example: 85% = 0.85.</t>
  </si>
  <si>
    <t>Review Required Manpower, Planned Manpower and Gap.</t>
  </si>
  <si>
    <t>Required manpower is formula-driven. Planned manpower can be adjusted practically.</t>
  </si>
  <si>
    <t>Use the Dashboard sheet for quick review.</t>
  </si>
  <si>
    <t>The chart updates based on the Manpower Plan sheet.</t>
  </si>
  <si>
    <t>Formula Reminder</t>
  </si>
  <si>
    <t>Required Manpower = (Demand × Standard Time) / (Available Working Time × Efficiency × MAF × Yield)</t>
  </si>
  <si>
    <t>Manpower Planning Dashboard</t>
  </si>
  <si>
    <t>Manpower planning sample with formula, dashboard and editable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</si>
</sst>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sz val="11"/>
      <color rgb="FF2B2B2B"/>
      <name val="Carlito"/>
    </font>
    <font>
      <b/>
      <sz val="13"/>
      <color rgb="FF4F4B4B"/>
      <name val="Carlito"/>
    </font>
    <font>
      <b/>
      <sz val="11"/>
      <color rgb="FF1D3557"/>
      <name val="Carlito"/>
    </font>
    <font>
      <b/>
      <sz val="16"/>
      <color rgb="FFFFFFFF"/>
      <name val="Carlito"/>
    </font>
    <font>
      <i/>
      <sz val="11"/>
      <color rgb="FF2B2B2B"/>
      <name val="Carlito"/>
    </font>
    <font>
      <b/>
      <sz val="14"/>
      <color rgb="FF1D3557"/>
      <name val="Carlito"/>
    </font>
    <font>
      <b/>
      <sz val="11"/>
      <color rgb="FF2B2B2B"/>
      <name val="Carlito"/>
    </font>
    <font>
      <b/>
      <sz val="18"/>
      <color rgb="FF1D3557"/>
      <name val="Carlito"/>
    </font>
    <font>
      <b/>
      <sz val="11"/>
      <color rgb="FF4F4B4B"/>
      <name val="Carlito"/>
    </font>
    <font>
      <b/>
      <sz val="12"/>
      <color rgb="FF2B2B2B"/>
      <name val="Carlito"/>
    </font>
  </fonts>
  <fills count="8">
    <fill>
      <patternFill patternType="none"/>
    </fill>
    <fill>
      <patternFill patternType="gray125"/>
    </fill>
    <fill>
      <patternFill patternType="solid">
        <fgColor rgb="FF4F4B4B"/>
      </patternFill>
    </fill>
    <fill>
      <patternFill patternType="solid">
        <fgColor rgb="FFFFFFFF"/>
      </patternFill>
    </fill>
    <fill>
      <patternFill patternType="solid">
        <fgColor rgb="FFF6F6F6"/>
      </patternFill>
    </fill>
    <fill>
      <patternFill patternType="solid">
        <fgColor rgb="FFFAFAFA"/>
      </patternFill>
    </fill>
    <fill>
      <patternFill patternType="solid">
        <fgColor rgb="FFF7F7F7"/>
      </patternFill>
    </fill>
    <fill>
      <patternFill patternType="solid">
        <fgColor rgb="FFFFF7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1" fontId="3" fillId="3" borderId="0" xfId="0" applyNumberFormat="1" applyFont="1" applyFill="1" applyAlignment="1">
      <alignment vertical="center" wrapText="1"/>
    </xf>
    <xf numFmtId="2" fontId="3" fillId="3" borderId="0" xfId="0" applyNumberFormat="1" applyFont="1" applyFill="1" applyAlignment="1">
      <alignment vertical="center" wrapText="1"/>
    </xf>
    <xf numFmtId="9" fontId="3" fillId="3" borderId="0" xfId="0" applyNumberFormat="1" applyFont="1" applyFill="1" applyAlignment="1">
      <alignment vertical="center" wrapText="1"/>
    </xf>
    <xf numFmtId="2" fontId="3" fillId="6" borderId="0" xfId="0" applyNumberFormat="1" applyFont="1" applyFill="1" applyAlignment="1">
      <alignment vertical="center" wrapText="1"/>
    </xf>
    <xf numFmtId="2" fontId="9" fillId="7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2" fontId="8" fillId="3" borderId="0" xfId="0" applyNumberFormat="1" applyFont="1" applyFill="1" applyAlignment="1">
      <alignment horizontal="center" wrapText="1"/>
    </xf>
    <xf numFmtId="1" fontId="8" fillId="3" borderId="0" xfId="0" applyNumberFormat="1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center" wrapText="1"/>
    </xf>
    <xf numFmtId="2" fontId="10" fillId="3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2" fillId="0" borderId="0" xfId="0" applyFont="1" applyAlignment="1">
      <alignment wrapText="1"/>
    </xf>
  </cellXfs>
  <cellStyles count="1">
    <cellStyle name="Normal" xfId="0" builtinId="0"/>
  </cellStyles>
  <dxfs count="2">
    <dxf>
      <font>
        <b/>
        <color rgb="FF168A72"/>
      </font>
    </dxf>
    <dxf>
      <font>
        <b/>
        <color rgb="FF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Required MP</c:v>
          </c:tx>
          <c:invertIfNegative val="1"/>
          <c:cat>
            <c:strRef>
              <c:f>Dashboard!$A$10:$A$29</c:f>
              <c:strCache>
                <c:ptCount val="20"/>
                <c:pt idx="0">
                  <c:v>Cutting</c:v>
                </c:pt>
                <c:pt idx="1">
                  <c:v>Drilling</c:v>
                </c:pt>
                <c:pt idx="2">
                  <c:v>Assembly</c:v>
                </c:pt>
                <c:pt idx="3">
                  <c:v>Inspection</c:v>
                </c:pt>
                <c:pt idx="4">
                  <c:v>Packing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strCache>
            </c:strRef>
          </c:cat>
          <c:val>
            <c:numRef>
              <c:f>Dashboard!$B$10:$B$29</c:f>
              <c:numCache>
                <c:formatCode>0.00</c:formatCode>
                <c:ptCount val="20"/>
                <c:pt idx="0">
                  <c:v>2.2565417144301332</c:v>
                </c:pt>
                <c:pt idx="1">
                  <c:v>3.0087222859068441</c:v>
                </c:pt>
                <c:pt idx="2">
                  <c:v>5.2652640003369777</c:v>
                </c:pt>
                <c:pt idx="3">
                  <c:v>1.504361142953422</c:v>
                </c:pt>
                <c:pt idx="4">
                  <c:v>1.2034889143627376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DE2-AF7E-51DB190C371C}"/>
            </c:ext>
          </c:extLst>
        </c:ser>
        <c:ser>
          <c:idx val="1"/>
          <c:order val="1"/>
          <c:tx>
            <c:v>Planned MP</c:v>
          </c:tx>
          <c:invertIfNegative val="1"/>
          <c:cat>
            <c:strRef>
              <c:f>Dashboard!$A$10:$A$29</c:f>
              <c:strCache>
                <c:ptCount val="20"/>
                <c:pt idx="0">
                  <c:v>Cutting</c:v>
                </c:pt>
                <c:pt idx="1">
                  <c:v>Drilling</c:v>
                </c:pt>
                <c:pt idx="2">
                  <c:v>Assembly</c:v>
                </c:pt>
                <c:pt idx="3">
                  <c:v>Inspection</c:v>
                </c:pt>
                <c:pt idx="4">
                  <c:v>Packing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strCache>
            </c:strRef>
          </c:cat>
          <c:val>
            <c:numRef>
              <c:f>Dashboard!$C$10:$C$29</c:f>
              <c:numCache>
                <c:formatCode>0.00</c:formatCode>
                <c:ptCount val="20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D-4DE2-AF7E-51DB190C3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14</xdr:col>
      <xdr:colOff>0</xdr:colOff>
      <xdr:row>28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228600</xdr:colOff>
      <xdr:row>0</xdr:row>
      <xdr:rowOff>91440</xdr:rowOff>
    </xdr:from>
    <xdr:to>
      <xdr:col>19</xdr:col>
      <xdr:colOff>278012</xdr:colOff>
      <xdr:row>27</xdr:row>
      <xdr:rowOff>148258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D806DD-6BB4-016A-1B25-28B5C4BD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0040" y="91440"/>
          <a:ext cx="7425572" cy="49564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npowerPlanTable" displayName="ManpowerPlanTable" ref="A9:O59">
  <tableColumns count="15">
    <tableColumn id="1" xr3:uid="{00000000-0010-0000-0000-000001000000}" name="Product / Line"/>
    <tableColumn id="2" xr3:uid="{00000000-0010-0000-0000-000002000000}" name="Operation No"/>
    <tableColumn id="3" xr3:uid="{00000000-0010-0000-0000-000003000000}" name="Operation Name"/>
    <tableColumn id="4" xr3:uid="{00000000-0010-0000-0000-000004000000}" name="Demand Qty"/>
    <tableColumn id="5" xr3:uid="{00000000-0010-0000-0000-000005000000}" name="Std Time / Pc"/>
    <tableColumn id="6" xr3:uid="{00000000-0010-0000-0000-000006000000}" name="Available Time"/>
    <tableColumn id="7" xr3:uid="{00000000-0010-0000-0000-000007000000}" name="Efficiency"/>
    <tableColumn id="8" xr3:uid="{00000000-0010-0000-0000-000008000000}" name="MAF"/>
    <tableColumn id="9" xr3:uid="{00000000-0010-0000-0000-000009000000}" name="Yield"/>
    <tableColumn id="10" xr3:uid="{00000000-0010-0000-0000-00000A000000}" name="Total Work Content"/>
    <tableColumn id="11" xr3:uid="{00000000-0010-0000-0000-00000B000000}" name="Effective Available Time"/>
    <tableColumn id="12" xr3:uid="{00000000-0010-0000-0000-00000C000000}" name="Required Manpower"/>
    <tableColumn id="13" xr3:uid="{00000000-0010-0000-0000-00000D000000}" name="Planned Manpower"/>
    <tableColumn id="14" xr3:uid="{00000000-0010-0000-0000-00000E000000}" name="Gap"/>
    <tableColumn id="15" xr3:uid="{00000000-0010-0000-0000-00000F000000}" name="Remark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tabSelected="1" workbookViewId="0">
      <selection activeCell="I1" sqref="I1"/>
    </sheetView>
  </sheetViews>
  <sheetFormatPr defaultRowHeight="13.8"/>
  <cols>
    <col min="1" max="1" width="24" customWidth="1"/>
    <col min="2" max="4" width="14" customWidth="1"/>
  </cols>
  <sheetData>
    <row r="1" spans="1:26" ht="27.15" customHeight="1">
      <c r="A1" s="15" t="s">
        <v>72</v>
      </c>
      <c r="B1" s="16"/>
      <c r="C1" s="16"/>
      <c r="D1" s="16"/>
      <c r="E1" s="16"/>
      <c r="F1" s="16"/>
      <c r="G1" s="16"/>
      <c r="H1" s="16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19" t="s">
        <v>73</v>
      </c>
      <c r="B2" s="16"/>
      <c r="C2" s="16"/>
      <c r="D2" s="16"/>
      <c r="E2" s="16"/>
      <c r="F2" s="16"/>
      <c r="G2" s="16"/>
      <c r="H2" s="1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>
      <c r="A4" s="20" t="s">
        <v>0</v>
      </c>
      <c r="B4" s="20"/>
      <c r="C4" s="20" t="s">
        <v>1</v>
      </c>
      <c r="D4" s="20"/>
      <c r="E4" s="20" t="s">
        <v>2</v>
      </c>
      <c r="F4" s="20"/>
      <c r="G4" s="20" t="s">
        <v>3</v>
      </c>
      <c r="H4" s="2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18">
        <f>'Manpower Plan'!A5</f>
        <v>13.238378057990115</v>
      </c>
      <c r="B5" s="18"/>
      <c r="C5" s="18">
        <f>'Manpower Plan'!B5</f>
        <v>17</v>
      </c>
      <c r="D5" s="18"/>
      <c r="E5" s="18">
        <f>'Manpower Plan'!C5</f>
        <v>3.7616219420098851</v>
      </c>
      <c r="F5" s="18"/>
      <c r="G5" s="18">
        <f>'Manpower Plan'!D5</f>
        <v>5.2652640003369777</v>
      </c>
      <c r="H5" s="1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18"/>
      <c r="B6" s="18"/>
      <c r="C6" s="18"/>
      <c r="D6" s="18"/>
      <c r="E6" s="18"/>
      <c r="F6" s="18"/>
      <c r="G6" s="18"/>
      <c r="H6" s="1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1" t="s">
        <v>4</v>
      </c>
      <c r="B9" s="1" t="s">
        <v>5</v>
      </c>
      <c r="C9" s="1" t="s">
        <v>6</v>
      </c>
      <c r="D9" s="1" t="s">
        <v>2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3" t="str">
        <f>'Manpower Plan'!C10</f>
        <v>Cutting</v>
      </c>
      <c r="B10" s="5">
        <f>'Manpower Plan'!L10</f>
        <v>2.2565417144301332</v>
      </c>
      <c r="C10" s="5">
        <f>'Manpower Plan'!M10</f>
        <v>3</v>
      </c>
      <c r="D10" s="5">
        <f>'Manpower Plan'!N10</f>
        <v>0.74345828556986682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3" t="str">
        <f>'Manpower Plan'!C11</f>
        <v>Drilling</v>
      </c>
      <c r="B11" s="5">
        <f>'Manpower Plan'!L11</f>
        <v>3.0087222859068441</v>
      </c>
      <c r="C11" s="5">
        <f>'Manpower Plan'!M11</f>
        <v>4</v>
      </c>
      <c r="D11" s="5">
        <f>'Manpower Plan'!N11</f>
        <v>0.9912777140931559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3" t="str">
        <f>'Manpower Plan'!C12</f>
        <v>Assembly</v>
      </c>
      <c r="B12" s="5">
        <f>'Manpower Plan'!L12</f>
        <v>5.2652640003369777</v>
      </c>
      <c r="C12" s="5">
        <f>'Manpower Plan'!M12</f>
        <v>6</v>
      </c>
      <c r="D12" s="5">
        <f>'Manpower Plan'!N12</f>
        <v>0.73473599966302228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3" t="str">
        <f>'Manpower Plan'!C13</f>
        <v>Inspection</v>
      </c>
      <c r="B13" s="5">
        <f>'Manpower Plan'!L13</f>
        <v>1.504361142953422</v>
      </c>
      <c r="C13" s="5">
        <f>'Manpower Plan'!M13</f>
        <v>2</v>
      </c>
      <c r="D13" s="5">
        <f>'Manpower Plan'!N13</f>
        <v>0.49563885704657795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3" t="str">
        <f>'Manpower Plan'!C14</f>
        <v>Packing</v>
      </c>
      <c r="B14" s="5">
        <f>'Manpower Plan'!L14</f>
        <v>1.2034889143627376</v>
      </c>
      <c r="C14" s="5">
        <f>'Manpower Plan'!M14</f>
        <v>2</v>
      </c>
      <c r="D14" s="5">
        <f>'Manpower Plan'!N14</f>
        <v>0.79651108563726236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">
        <f>'Manpower Plan'!C15</f>
        <v>0</v>
      </c>
      <c r="B15" s="5" t="str">
        <f>'Manpower Plan'!L15</f>
        <v/>
      </c>
      <c r="C15" s="5" t="str">
        <f>'Manpower Plan'!M15</f>
        <v/>
      </c>
      <c r="D15" s="5" t="str">
        <f>'Manpower Plan'!N15</f>
        <v/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3">
        <f>'Manpower Plan'!C16</f>
        <v>0</v>
      </c>
      <c r="B16" s="5" t="str">
        <f>'Manpower Plan'!L16</f>
        <v/>
      </c>
      <c r="C16" s="5" t="str">
        <f>'Manpower Plan'!M16</f>
        <v/>
      </c>
      <c r="D16" s="5" t="str">
        <f>'Manpower Plan'!N16</f>
        <v/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3">
        <f>'Manpower Plan'!C17</f>
        <v>0</v>
      </c>
      <c r="B17" s="5" t="str">
        <f>'Manpower Plan'!L17</f>
        <v/>
      </c>
      <c r="C17" s="5" t="str">
        <f>'Manpower Plan'!M17</f>
        <v/>
      </c>
      <c r="D17" s="5" t="str">
        <f>'Manpower Plan'!N17</f>
        <v/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3">
        <f>'Manpower Plan'!C18</f>
        <v>0</v>
      </c>
      <c r="B18" s="5" t="str">
        <f>'Manpower Plan'!L18</f>
        <v/>
      </c>
      <c r="C18" s="5" t="str">
        <f>'Manpower Plan'!M18</f>
        <v/>
      </c>
      <c r="D18" s="5" t="str">
        <f>'Manpower Plan'!N18</f>
        <v/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3">
        <f>'Manpower Plan'!C19</f>
        <v>0</v>
      </c>
      <c r="B19" s="5" t="str">
        <f>'Manpower Plan'!L19</f>
        <v/>
      </c>
      <c r="C19" s="5" t="str">
        <f>'Manpower Plan'!M19</f>
        <v/>
      </c>
      <c r="D19" s="5" t="str">
        <f>'Manpower Plan'!N19</f>
        <v/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3">
        <f>'Manpower Plan'!C20</f>
        <v>0</v>
      </c>
      <c r="B20" s="5" t="str">
        <f>'Manpower Plan'!L20</f>
        <v/>
      </c>
      <c r="C20" s="5" t="str">
        <f>'Manpower Plan'!M20</f>
        <v/>
      </c>
      <c r="D20" s="5" t="str">
        <f>'Manpower Plan'!N20</f>
        <v/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3">
        <f>'Manpower Plan'!C21</f>
        <v>0</v>
      </c>
      <c r="B21" s="5" t="str">
        <f>'Manpower Plan'!L21</f>
        <v/>
      </c>
      <c r="C21" s="5" t="str">
        <f>'Manpower Plan'!M21</f>
        <v/>
      </c>
      <c r="D21" s="5" t="str">
        <f>'Manpower Plan'!N21</f>
        <v/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3">
        <f>'Manpower Plan'!C22</f>
        <v>0</v>
      </c>
      <c r="B22" s="5" t="str">
        <f>'Manpower Plan'!L22</f>
        <v/>
      </c>
      <c r="C22" s="5" t="str">
        <f>'Manpower Plan'!M22</f>
        <v/>
      </c>
      <c r="D22" s="5" t="str">
        <f>'Manpower Plan'!N22</f>
        <v/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3">
        <f>'Manpower Plan'!C23</f>
        <v>0</v>
      </c>
      <c r="B23" s="5" t="str">
        <f>'Manpower Plan'!L23</f>
        <v/>
      </c>
      <c r="C23" s="5" t="str">
        <f>'Manpower Plan'!M23</f>
        <v/>
      </c>
      <c r="D23" s="5" t="str">
        <f>'Manpower Plan'!N23</f>
        <v/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3">
        <f>'Manpower Plan'!C24</f>
        <v>0</v>
      </c>
      <c r="B24" s="5" t="str">
        <f>'Manpower Plan'!L24</f>
        <v/>
      </c>
      <c r="C24" s="5" t="str">
        <f>'Manpower Plan'!M24</f>
        <v/>
      </c>
      <c r="D24" s="5" t="str">
        <f>'Manpower Plan'!N24</f>
        <v/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3">
        <f>'Manpower Plan'!C25</f>
        <v>0</v>
      </c>
      <c r="B25" s="5" t="str">
        <f>'Manpower Plan'!L25</f>
        <v/>
      </c>
      <c r="C25" s="5" t="str">
        <f>'Manpower Plan'!M25</f>
        <v/>
      </c>
      <c r="D25" s="5" t="str">
        <f>'Manpower Plan'!N25</f>
        <v/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3">
        <f>'Manpower Plan'!C26</f>
        <v>0</v>
      </c>
      <c r="B26" s="5" t="str">
        <f>'Manpower Plan'!L26</f>
        <v/>
      </c>
      <c r="C26" s="5" t="str">
        <f>'Manpower Plan'!M26</f>
        <v/>
      </c>
      <c r="D26" s="5" t="str">
        <f>'Manpower Plan'!N26</f>
        <v/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3">
        <f>'Manpower Plan'!C27</f>
        <v>0</v>
      </c>
      <c r="B27" s="5" t="str">
        <f>'Manpower Plan'!L27</f>
        <v/>
      </c>
      <c r="C27" s="5" t="str">
        <f>'Manpower Plan'!M27</f>
        <v/>
      </c>
      <c r="D27" s="5" t="str">
        <f>'Manpower Plan'!N27</f>
        <v/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3">
        <f>'Manpower Plan'!C28</f>
        <v>0</v>
      </c>
      <c r="B28" s="5" t="str">
        <f>'Manpower Plan'!L28</f>
        <v/>
      </c>
      <c r="C28" s="5" t="str">
        <f>'Manpower Plan'!M28</f>
        <v/>
      </c>
      <c r="D28" s="5" t="str">
        <f>'Manpower Plan'!N28</f>
        <v/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3">
        <f>'Manpower Plan'!C29</f>
        <v>0</v>
      </c>
      <c r="B29" s="5" t="str">
        <f>'Manpower Plan'!L29</f>
        <v/>
      </c>
      <c r="C29" s="5" t="str">
        <f>'Manpower Plan'!M29</f>
        <v/>
      </c>
      <c r="D29" s="5" t="str">
        <f>'Manpower Plan'!N29</f>
        <v/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</sheetData>
  <mergeCells count="10">
    <mergeCell ref="A5:B6"/>
    <mergeCell ref="C5:D6"/>
    <mergeCell ref="E5:F6"/>
    <mergeCell ref="G5:H6"/>
    <mergeCell ref="A1:H1"/>
    <mergeCell ref="A2:H2"/>
    <mergeCell ref="A4:B4"/>
    <mergeCell ref="C4:D4"/>
    <mergeCell ref="E4:F4"/>
    <mergeCell ref="G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activeCell="G4" sqref="G4"/>
    </sheetView>
  </sheetViews>
  <sheetFormatPr defaultRowHeight="13.8"/>
  <cols>
    <col min="1" max="1" width="18" customWidth="1"/>
    <col min="2" max="2" width="12" customWidth="1"/>
    <col min="3" max="3" width="24" customWidth="1"/>
    <col min="4" max="4" width="12" customWidth="1"/>
    <col min="5" max="6" width="14" customWidth="1"/>
    <col min="7" max="7" width="11" customWidth="1"/>
    <col min="8" max="9" width="10" customWidth="1"/>
    <col min="10" max="10" width="18" customWidth="1"/>
    <col min="11" max="11" width="22" customWidth="1"/>
    <col min="12" max="13" width="18" customWidth="1"/>
    <col min="14" max="14" width="10" customWidth="1"/>
    <col min="15" max="15" width="26" customWidth="1"/>
  </cols>
  <sheetData>
    <row r="1" spans="1:26" ht="25.65" customHeight="1">
      <c r="A1" s="15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4.4">
      <c r="A2" s="17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1.4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399999999999999">
      <c r="A5" s="10">
        <f>SUM(L10:L59)</f>
        <v>13.238378057990115</v>
      </c>
      <c r="B5" s="10">
        <f>SUM(M10:M59)</f>
        <v>17</v>
      </c>
      <c r="C5" s="10">
        <f>B5-A5</f>
        <v>3.7616219420098851</v>
      </c>
      <c r="D5" s="10">
        <f>MAX(L10:L59)</f>
        <v>5.2652640003369777</v>
      </c>
      <c r="E5" s="11">
        <f>COUNTA(C10:C59)</f>
        <v>5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0.45" customHeight="1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19</v>
      </c>
      <c r="G9" s="2" t="s">
        <v>20</v>
      </c>
      <c r="H9" s="2" t="s">
        <v>21</v>
      </c>
      <c r="I9" s="2" t="s">
        <v>22</v>
      </c>
      <c r="J9" s="2" t="s">
        <v>23</v>
      </c>
      <c r="K9" s="2" t="s">
        <v>24</v>
      </c>
      <c r="L9" s="2" t="s">
        <v>25</v>
      </c>
      <c r="M9" s="2" t="s">
        <v>26</v>
      </c>
      <c r="N9" s="2" t="s">
        <v>2</v>
      </c>
      <c r="O9" s="2" t="s">
        <v>27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3" t="s">
        <v>28</v>
      </c>
      <c r="B10" s="4">
        <v>10</v>
      </c>
      <c r="C10" s="3" t="s">
        <v>29</v>
      </c>
      <c r="D10" s="4">
        <v>500</v>
      </c>
      <c r="E10" s="5">
        <v>1.5</v>
      </c>
      <c r="F10" s="5">
        <v>420</v>
      </c>
      <c r="G10" s="6">
        <v>0.85</v>
      </c>
      <c r="H10" s="6">
        <v>0.95</v>
      </c>
      <c r="I10" s="6">
        <v>0.98</v>
      </c>
      <c r="J10" s="7">
        <f>IF(OR(D10="",E10=""),"",D10*E10)</f>
        <v>750</v>
      </c>
      <c r="K10" s="7">
        <f>IF(OR(F10="",G10="",H10="",I10=""),"",F10*G10*H10*I10)</f>
        <v>332.36699999999996</v>
      </c>
      <c r="L10" s="7">
        <f t="shared" ref="L10:L41" si="0">IF(OR(J10="",K10="",K10=0),"",J10/K10)</f>
        <v>2.2565417144301332</v>
      </c>
      <c r="M10" s="8">
        <f t="shared" ref="M10:M41" si="1">IF(L10="","",ROUNDUP(L10,0))</f>
        <v>3</v>
      </c>
      <c r="N10" s="7">
        <f t="shared" ref="N10:N41" si="2">IF(OR(L10="",M10=""),"",M10-L10)</f>
        <v>0.74345828556986682</v>
      </c>
      <c r="O10" s="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3" t="s">
        <v>28</v>
      </c>
      <c r="B11" s="4">
        <v>20</v>
      </c>
      <c r="C11" s="3" t="s">
        <v>30</v>
      </c>
      <c r="D11" s="4">
        <v>500</v>
      </c>
      <c r="E11" s="5">
        <v>2</v>
      </c>
      <c r="F11" s="5">
        <v>420</v>
      </c>
      <c r="G11" s="6">
        <v>0.85</v>
      </c>
      <c r="H11" s="6">
        <v>0.95</v>
      </c>
      <c r="I11" s="6">
        <v>0.98</v>
      </c>
      <c r="J11" s="7">
        <f t="shared" ref="J11:J41" si="3">IF(OR(D11="",E11=""),"",D11*E11)</f>
        <v>1000</v>
      </c>
      <c r="K11" s="7">
        <f t="shared" ref="K11:K41" si="4">IF(OR(F11="",G11="",H11="",I11=""),"",F11*G11*H11*I11)</f>
        <v>332.36699999999996</v>
      </c>
      <c r="L11" s="7">
        <f t="shared" si="0"/>
        <v>3.0087222859068441</v>
      </c>
      <c r="M11" s="8">
        <f t="shared" si="1"/>
        <v>4</v>
      </c>
      <c r="N11" s="7">
        <f t="shared" si="2"/>
        <v>0.9912777140931559</v>
      </c>
      <c r="O11" s="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3" t="s">
        <v>28</v>
      </c>
      <c r="B12" s="4">
        <v>30</v>
      </c>
      <c r="C12" s="3" t="s">
        <v>31</v>
      </c>
      <c r="D12" s="4">
        <v>500</v>
      </c>
      <c r="E12" s="5">
        <v>3.5</v>
      </c>
      <c r="F12" s="5">
        <v>420</v>
      </c>
      <c r="G12" s="6">
        <v>0.85</v>
      </c>
      <c r="H12" s="6">
        <v>0.95</v>
      </c>
      <c r="I12" s="6">
        <v>0.98</v>
      </c>
      <c r="J12" s="7">
        <f t="shared" si="3"/>
        <v>1750</v>
      </c>
      <c r="K12" s="7">
        <f t="shared" si="4"/>
        <v>332.36699999999996</v>
      </c>
      <c r="L12" s="7">
        <f t="shared" si="0"/>
        <v>5.2652640003369777</v>
      </c>
      <c r="M12" s="8">
        <f t="shared" si="1"/>
        <v>6</v>
      </c>
      <c r="N12" s="7">
        <f t="shared" si="2"/>
        <v>0.73473599966302228</v>
      </c>
      <c r="O12" s="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3" t="s">
        <v>28</v>
      </c>
      <c r="B13" s="4">
        <v>40</v>
      </c>
      <c r="C13" s="3" t="s">
        <v>32</v>
      </c>
      <c r="D13" s="4">
        <v>500</v>
      </c>
      <c r="E13" s="5">
        <v>1</v>
      </c>
      <c r="F13" s="5">
        <v>420</v>
      </c>
      <c r="G13" s="6">
        <v>0.85</v>
      </c>
      <c r="H13" s="6">
        <v>0.95</v>
      </c>
      <c r="I13" s="6">
        <v>0.98</v>
      </c>
      <c r="J13" s="7">
        <f t="shared" si="3"/>
        <v>500</v>
      </c>
      <c r="K13" s="7">
        <f t="shared" si="4"/>
        <v>332.36699999999996</v>
      </c>
      <c r="L13" s="7">
        <f t="shared" si="0"/>
        <v>1.504361142953422</v>
      </c>
      <c r="M13" s="8">
        <f t="shared" si="1"/>
        <v>2</v>
      </c>
      <c r="N13" s="7">
        <f t="shared" si="2"/>
        <v>0.49563885704657795</v>
      </c>
      <c r="O13" s="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3" t="s">
        <v>28</v>
      </c>
      <c r="B14" s="4">
        <v>50</v>
      </c>
      <c r="C14" s="3" t="s">
        <v>33</v>
      </c>
      <c r="D14" s="4">
        <v>500</v>
      </c>
      <c r="E14" s="5">
        <v>0.8</v>
      </c>
      <c r="F14" s="5">
        <v>420</v>
      </c>
      <c r="G14" s="6">
        <v>0.85</v>
      </c>
      <c r="H14" s="6">
        <v>0.95</v>
      </c>
      <c r="I14" s="6">
        <v>0.98</v>
      </c>
      <c r="J14" s="7">
        <f t="shared" si="3"/>
        <v>400</v>
      </c>
      <c r="K14" s="7">
        <f t="shared" si="4"/>
        <v>332.36699999999996</v>
      </c>
      <c r="L14" s="7">
        <f t="shared" si="0"/>
        <v>1.2034889143627376</v>
      </c>
      <c r="M14" s="8">
        <f t="shared" si="1"/>
        <v>2</v>
      </c>
      <c r="N14" s="7">
        <f t="shared" si="2"/>
        <v>0.79651108563726236</v>
      </c>
      <c r="O14" s="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"/>
      <c r="B15" s="4"/>
      <c r="C15" s="3"/>
      <c r="D15" s="4"/>
      <c r="E15" s="5"/>
      <c r="F15" s="5"/>
      <c r="G15" s="6"/>
      <c r="H15" s="6"/>
      <c r="I15" s="6"/>
      <c r="J15" s="7" t="str">
        <f t="shared" si="3"/>
        <v/>
      </c>
      <c r="K15" s="7" t="str">
        <f t="shared" si="4"/>
        <v/>
      </c>
      <c r="L15" s="7" t="str">
        <f t="shared" si="0"/>
        <v/>
      </c>
      <c r="M15" s="8" t="str">
        <f t="shared" si="1"/>
        <v/>
      </c>
      <c r="N15" s="7" t="str">
        <f t="shared" si="2"/>
        <v/>
      </c>
      <c r="O15" s="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3"/>
      <c r="B16" s="4"/>
      <c r="C16" s="3"/>
      <c r="D16" s="4"/>
      <c r="E16" s="5"/>
      <c r="F16" s="5"/>
      <c r="G16" s="6"/>
      <c r="H16" s="6"/>
      <c r="I16" s="6"/>
      <c r="J16" s="7" t="str">
        <f t="shared" si="3"/>
        <v/>
      </c>
      <c r="K16" s="7" t="str">
        <f t="shared" si="4"/>
        <v/>
      </c>
      <c r="L16" s="7" t="str">
        <f t="shared" si="0"/>
        <v/>
      </c>
      <c r="M16" s="8" t="str">
        <f t="shared" si="1"/>
        <v/>
      </c>
      <c r="N16" s="7" t="str">
        <f t="shared" si="2"/>
        <v/>
      </c>
      <c r="O16" s="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3"/>
      <c r="B17" s="4"/>
      <c r="C17" s="3"/>
      <c r="D17" s="4"/>
      <c r="E17" s="5"/>
      <c r="F17" s="5"/>
      <c r="G17" s="6"/>
      <c r="H17" s="6"/>
      <c r="I17" s="6"/>
      <c r="J17" s="7" t="str">
        <f t="shared" si="3"/>
        <v/>
      </c>
      <c r="K17" s="7" t="str">
        <f t="shared" si="4"/>
        <v/>
      </c>
      <c r="L17" s="7" t="str">
        <f t="shared" si="0"/>
        <v/>
      </c>
      <c r="M17" s="8" t="str">
        <f t="shared" si="1"/>
        <v/>
      </c>
      <c r="N17" s="7" t="str">
        <f t="shared" si="2"/>
        <v/>
      </c>
      <c r="O17" s="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3"/>
      <c r="B18" s="4"/>
      <c r="C18" s="3"/>
      <c r="D18" s="4"/>
      <c r="E18" s="5"/>
      <c r="F18" s="5"/>
      <c r="G18" s="6"/>
      <c r="H18" s="6"/>
      <c r="I18" s="6"/>
      <c r="J18" s="7" t="str">
        <f t="shared" si="3"/>
        <v/>
      </c>
      <c r="K18" s="7" t="str">
        <f t="shared" si="4"/>
        <v/>
      </c>
      <c r="L18" s="7" t="str">
        <f t="shared" si="0"/>
        <v/>
      </c>
      <c r="M18" s="8" t="str">
        <f t="shared" si="1"/>
        <v/>
      </c>
      <c r="N18" s="7" t="str">
        <f t="shared" si="2"/>
        <v/>
      </c>
      <c r="O18" s="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3"/>
      <c r="B19" s="4"/>
      <c r="C19" s="3"/>
      <c r="D19" s="4"/>
      <c r="E19" s="5"/>
      <c r="F19" s="5"/>
      <c r="G19" s="6"/>
      <c r="H19" s="6"/>
      <c r="I19" s="6"/>
      <c r="J19" s="7" t="str">
        <f t="shared" si="3"/>
        <v/>
      </c>
      <c r="K19" s="7" t="str">
        <f t="shared" si="4"/>
        <v/>
      </c>
      <c r="L19" s="7" t="str">
        <f t="shared" si="0"/>
        <v/>
      </c>
      <c r="M19" s="8" t="str">
        <f t="shared" si="1"/>
        <v/>
      </c>
      <c r="N19" s="7" t="str">
        <f t="shared" si="2"/>
        <v/>
      </c>
      <c r="O19" s="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3"/>
      <c r="B20" s="4"/>
      <c r="C20" s="3"/>
      <c r="D20" s="4"/>
      <c r="E20" s="5"/>
      <c r="F20" s="5"/>
      <c r="G20" s="6"/>
      <c r="H20" s="6"/>
      <c r="I20" s="6"/>
      <c r="J20" s="7" t="str">
        <f t="shared" si="3"/>
        <v/>
      </c>
      <c r="K20" s="7" t="str">
        <f t="shared" si="4"/>
        <v/>
      </c>
      <c r="L20" s="7" t="str">
        <f t="shared" si="0"/>
        <v/>
      </c>
      <c r="M20" s="8" t="str">
        <f t="shared" si="1"/>
        <v/>
      </c>
      <c r="N20" s="7" t="str">
        <f t="shared" si="2"/>
        <v/>
      </c>
      <c r="O20" s="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3"/>
      <c r="B21" s="4"/>
      <c r="C21" s="3"/>
      <c r="D21" s="4"/>
      <c r="E21" s="5"/>
      <c r="F21" s="5"/>
      <c r="G21" s="6"/>
      <c r="H21" s="6"/>
      <c r="I21" s="6"/>
      <c r="J21" s="7" t="str">
        <f t="shared" si="3"/>
        <v/>
      </c>
      <c r="K21" s="7" t="str">
        <f t="shared" si="4"/>
        <v/>
      </c>
      <c r="L21" s="7" t="str">
        <f t="shared" si="0"/>
        <v/>
      </c>
      <c r="M21" s="8" t="str">
        <f t="shared" si="1"/>
        <v/>
      </c>
      <c r="N21" s="7" t="str">
        <f t="shared" si="2"/>
        <v/>
      </c>
      <c r="O21" s="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3"/>
      <c r="B22" s="4"/>
      <c r="C22" s="3"/>
      <c r="D22" s="4"/>
      <c r="E22" s="5"/>
      <c r="F22" s="5"/>
      <c r="G22" s="6"/>
      <c r="H22" s="6"/>
      <c r="I22" s="6"/>
      <c r="J22" s="7" t="str">
        <f t="shared" si="3"/>
        <v/>
      </c>
      <c r="K22" s="7" t="str">
        <f t="shared" si="4"/>
        <v/>
      </c>
      <c r="L22" s="7" t="str">
        <f t="shared" si="0"/>
        <v/>
      </c>
      <c r="M22" s="8" t="str">
        <f t="shared" si="1"/>
        <v/>
      </c>
      <c r="N22" s="7" t="str">
        <f t="shared" si="2"/>
        <v/>
      </c>
      <c r="O22" s="3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3"/>
      <c r="B23" s="4"/>
      <c r="C23" s="3"/>
      <c r="D23" s="4"/>
      <c r="E23" s="5"/>
      <c r="F23" s="5"/>
      <c r="G23" s="6"/>
      <c r="H23" s="6"/>
      <c r="I23" s="6"/>
      <c r="J23" s="7" t="str">
        <f t="shared" si="3"/>
        <v/>
      </c>
      <c r="K23" s="7" t="str">
        <f t="shared" si="4"/>
        <v/>
      </c>
      <c r="L23" s="7" t="str">
        <f t="shared" si="0"/>
        <v/>
      </c>
      <c r="M23" s="8" t="str">
        <f t="shared" si="1"/>
        <v/>
      </c>
      <c r="N23" s="7" t="str">
        <f t="shared" si="2"/>
        <v/>
      </c>
      <c r="O23" s="3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3"/>
      <c r="B24" s="4"/>
      <c r="C24" s="3"/>
      <c r="D24" s="4"/>
      <c r="E24" s="5"/>
      <c r="F24" s="5"/>
      <c r="G24" s="6"/>
      <c r="H24" s="6"/>
      <c r="I24" s="6"/>
      <c r="J24" s="7" t="str">
        <f t="shared" si="3"/>
        <v/>
      </c>
      <c r="K24" s="7" t="str">
        <f t="shared" si="4"/>
        <v/>
      </c>
      <c r="L24" s="7" t="str">
        <f t="shared" si="0"/>
        <v/>
      </c>
      <c r="M24" s="8" t="str">
        <f t="shared" si="1"/>
        <v/>
      </c>
      <c r="N24" s="7" t="str">
        <f t="shared" si="2"/>
        <v/>
      </c>
      <c r="O24" s="3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3"/>
      <c r="B25" s="4"/>
      <c r="C25" s="3"/>
      <c r="D25" s="4"/>
      <c r="E25" s="5"/>
      <c r="F25" s="5"/>
      <c r="G25" s="6"/>
      <c r="H25" s="6"/>
      <c r="I25" s="6"/>
      <c r="J25" s="7" t="str">
        <f t="shared" si="3"/>
        <v/>
      </c>
      <c r="K25" s="7" t="str">
        <f t="shared" si="4"/>
        <v/>
      </c>
      <c r="L25" s="7" t="str">
        <f t="shared" si="0"/>
        <v/>
      </c>
      <c r="M25" s="8" t="str">
        <f t="shared" si="1"/>
        <v/>
      </c>
      <c r="N25" s="7" t="str">
        <f t="shared" si="2"/>
        <v/>
      </c>
      <c r="O25" s="3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3"/>
      <c r="B26" s="4"/>
      <c r="C26" s="3"/>
      <c r="D26" s="4"/>
      <c r="E26" s="5"/>
      <c r="F26" s="5"/>
      <c r="G26" s="6"/>
      <c r="H26" s="6"/>
      <c r="I26" s="6"/>
      <c r="J26" s="7" t="str">
        <f t="shared" si="3"/>
        <v/>
      </c>
      <c r="K26" s="7" t="str">
        <f t="shared" si="4"/>
        <v/>
      </c>
      <c r="L26" s="7" t="str">
        <f t="shared" si="0"/>
        <v/>
      </c>
      <c r="M26" s="8" t="str">
        <f t="shared" si="1"/>
        <v/>
      </c>
      <c r="N26" s="7" t="str">
        <f t="shared" si="2"/>
        <v/>
      </c>
      <c r="O26" s="3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3"/>
      <c r="B27" s="4"/>
      <c r="C27" s="3"/>
      <c r="D27" s="4"/>
      <c r="E27" s="5"/>
      <c r="F27" s="5"/>
      <c r="G27" s="6"/>
      <c r="H27" s="6"/>
      <c r="I27" s="6"/>
      <c r="J27" s="7" t="str">
        <f t="shared" si="3"/>
        <v/>
      </c>
      <c r="K27" s="7" t="str">
        <f t="shared" si="4"/>
        <v/>
      </c>
      <c r="L27" s="7" t="str">
        <f t="shared" si="0"/>
        <v/>
      </c>
      <c r="M27" s="8" t="str">
        <f t="shared" si="1"/>
        <v/>
      </c>
      <c r="N27" s="7" t="str">
        <f t="shared" si="2"/>
        <v/>
      </c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3"/>
      <c r="B28" s="4"/>
      <c r="C28" s="3"/>
      <c r="D28" s="4"/>
      <c r="E28" s="5"/>
      <c r="F28" s="5"/>
      <c r="G28" s="6"/>
      <c r="H28" s="6"/>
      <c r="I28" s="6"/>
      <c r="J28" s="7" t="str">
        <f t="shared" si="3"/>
        <v/>
      </c>
      <c r="K28" s="7" t="str">
        <f t="shared" si="4"/>
        <v/>
      </c>
      <c r="L28" s="7" t="str">
        <f t="shared" si="0"/>
        <v/>
      </c>
      <c r="M28" s="8" t="str">
        <f t="shared" si="1"/>
        <v/>
      </c>
      <c r="N28" s="7" t="str">
        <f t="shared" si="2"/>
        <v/>
      </c>
      <c r="O28" s="3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3"/>
      <c r="B29" s="4"/>
      <c r="C29" s="3"/>
      <c r="D29" s="4"/>
      <c r="E29" s="5"/>
      <c r="F29" s="5"/>
      <c r="G29" s="6"/>
      <c r="H29" s="6"/>
      <c r="I29" s="6"/>
      <c r="J29" s="7" t="str">
        <f t="shared" si="3"/>
        <v/>
      </c>
      <c r="K29" s="7" t="str">
        <f t="shared" si="4"/>
        <v/>
      </c>
      <c r="L29" s="7" t="str">
        <f t="shared" si="0"/>
        <v/>
      </c>
      <c r="M29" s="8" t="str">
        <f t="shared" si="1"/>
        <v/>
      </c>
      <c r="N29" s="7" t="str">
        <f t="shared" si="2"/>
        <v/>
      </c>
      <c r="O29" s="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3"/>
      <c r="B30" s="4"/>
      <c r="C30" s="3"/>
      <c r="D30" s="4"/>
      <c r="E30" s="5"/>
      <c r="F30" s="5"/>
      <c r="G30" s="6"/>
      <c r="H30" s="6"/>
      <c r="I30" s="6"/>
      <c r="J30" s="7" t="str">
        <f t="shared" si="3"/>
        <v/>
      </c>
      <c r="K30" s="7" t="str">
        <f t="shared" si="4"/>
        <v/>
      </c>
      <c r="L30" s="7" t="str">
        <f t="shared" si="0"/>
        <v/>
      </c>
      <c r="M30" s="8" t="str">
        <f t="shared" si="1"/>
        <v/>
      </c>
      <c r="N30" s="7" t="str">
        <f t="shared" si="2"/>
        <v/>
      </c>
      <c r="O30" s="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3"/>
      <c r="B31" s="4"/>
      <c r="C31" s="3"/>
      <c r="D31" s="4"/>
      <c r="E31" s="5"/>
      <c r="F31" s="5"/>
      <c r="G31" s="6"/>
      <c r="H31" s="6"/>
      <c r="I31" s="6"/>
      <c r="J31" s="7" t="str">
        <f t="shared" si="3"/>
        <v/>
      </c>
      <c r="K31" s="7" t="str">
        <f t="shared" si="4"/>
        <v/>
      </c>
      <c r="L31" s="7" t="str">
        <f t="shared" si="0"/>
        <v/>
      </c>
      <c r="M31" s="8" t="str">
        <f t="shared" si="1"/>
        <v/>
      </c>
      <c r="N31" s="7" t="str">
        <f t="shared" si="2"/>
        <v/>
      </c>
      <c r="O31" s="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3"/>
      <c r="B32" s="4"/>
      <c r="C32" s="3"/>
      <c r="D32" s="4"/>
      <c r="E32" s="5"/>
      <c r="F32" s="5"/>
      <c r="G32" s="6"/>
      <c r="H32" s="6"/>
      <c r="I32" s="6"/>
      <c r="J32" s="7" t="str">
        <f t="shared" si="3"/>
        <v/>
      </c>
      <c r="K32" s="7" t="str">
        <f t="shared" si="4"/>
        <v/>
      </c>
      <c r="L32" s="7" t="str">
        <f t="shared" si="0"/>
        <v/>
      </c>
      <c r="M32" s="8" t="str">
        <f t="shared" si="1"/>
        <v/>
      </c>
      <c r="N32" s="7" t="str">
        <f t="shared" si="2"/>
        <v/>
      </c>
      <c r="O32" s="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3"/>
      <c r="B33" s="4"/>
      <c r="C33" s="3"/>
      <c r="D33" s="4"/>
      <c r="E33" s="5"/>
      <c r="F33" s="5"/>
      <c r="G33" s="6"/>
      <c r="H33" s="6"/>
      <c r="I33" s="6"/>
      <c r="J33" s="7" t="str">
        <f t="shared" si="3"/>
        <v/>
      </c>
      <c r="K33" s="7" t="str">
        <f t="shared" si="4"/>
        <v/>
      </c>
      <c r="L33" s="7" t="str">
        <f t="shared" si="0"/>
        <v/>
      </c>
      <c r="M33" s="8" t="str">
        <f t="shared" si="1"/>
        <v/>
      </c>
      <c r="N33" s="7" t="str">
        <f t="shared" si="2"/>
        <v/>
      </c>
      <c r="O33" s="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3"/>
      <c r="B34" s="4"/>
      <c r="C34" s="3"/>
      <c r="D34" s="4"/>
      <c r="E34" s="5"/>
      <c r="F34" s="5"/>
      <c r="G34" s="6"/>
      <c r="H34" s="6"/>
      <c r="I34" s="6"/>
      <c r="J34" s="7" t="str">
        <f t="shared" si="3"/>
        <v/>
      </c>
      <c r="K34" s="7" t="str">
        <f t="shared" si="4"/>
        <v/>
      </c>
      <c r="L34" s="7" t="str">
        <f t="shared" si="0"/>
        <v/>
      </c>
      <c r="M34" s="8" t="str">
        <f t="shared" si="1"/>
        <v/>
      </c>
      <c r="N34" s="7" t="str">
        <f t="shared" si="2"/>
        <v/>
      </c>
      <c r="O34" s="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3"/>
      <c r="B35" s="4"/>
      <c r="C35" s="3"/>
      <c r="D35" s="4"/>
      <c r="E35" s="5"/>
      <c r="F35" s="5"/>
      <c r="G35" s="6"/>
      <c r="H35" s="6"/>
      <c r="I35" s="6"/>
      <c r="J35" s="7" t="str">
        <f t="shared" si="3"/>
        <v/>
      </c>
      <c r="K35" s="7" t="str">
        <f t="shared" si="4"/>
        <v/>
      </c>
      <c r="L35" s="7" t="str">
        <f t="shared" si="0"/>
        <v/>
      </c>
      <c r="M35" s="8" t="str">
        <f t="shared" si="1"/>
        <v/>
      </c>
      <c r="N35" s="7" t="str">
        <f t="shared" si="2"/>
        <v/>
      </c>
      <c r="O35" s="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3"/>
      <c r="B36" s="4"/>
      <c r="C36" s="3"/>
      <c r="D36" s="4"/>
      <c r="E36" s="5"/>
      <c r="F36" s="5"/>
      <c r="G36" s="6"/>
      <c r="H36" s="6"/>
      <c r="I36" s="6"/>
      <c r="J36" s="7" t="str">
        <f t="shared" si="3"/>
        <v/>
      </c>
      <c r="K36" s="7" t="str">
        <f t="shared" si="4"/>
        <v/>
      </c>
      <c r="L36" s="7" t="str">
        <f t="shared" si="0"/>
        <v/>
      </c>
      <c r="M36" s="8" t="str">
        <f t="shared" si="1"/>
        <v/>
      </c>
      <c r="N36" s="7" t="str">
        <f t="shared" si="2"/>
        <v/>
      </c>
      <c r="O36" s="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3"/>
      <c r="B37" s="4"/>
      <c r="C37" s="3"/>
      <c r="D37" s="4"/>
      <c r="E37" s="5"/>
      <c r="F37" s="5"/>
      <c r="G37" s="6"/>
      <c r="H37" s="6"/>
      <c r="I37" s="6"/>
      <c r="J37" s="7" t="str">
        <f t="shared" si="3"/>
        <v/>
      </c>
      <c r="K37" s="7" t="str">
        <f t="shared" si="4"/>
        <v/>
      </c>
      <c r="L37" s="7" t="str">
        <f t="shared" si="0"/>
        <v/>
      </c>
      <c r="M37" s="8" t="str">
        <f t="shared" si="1"/>
        <v/>
      </c>
      <c r="N37" s="7" t="str">
        <f t="shared" si="2"/>
        <v/>
      </c>
      <c r="O37" s="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3"/>
      <c r="B38" s="4"/>
      <c r="C38" s="3"/>
      <c r="D38" s="4"/>
      <c r="E38" s="5"/>
      <c r="F38" s="5"/>
      <c r="G38" s="6"/>
      <c r="H38" s="6"/>
      <c r="I38" s="6"/>
      <c r="J38" s="7" t="str">
        <f t="shared" si="3"/>
        <v/>
      </c>
      <c r="K38" s="7" t="str">
        <f t="shared" si="4"/>
        <v/>
      </c>
      <c r="L38" s="7" t="str">
        <f t="shared" si="0"/>
        <v/>
      </c>
      <c r="M38" s="8" t="str">
        <f t="shared" si="1"/>
        <v/>
      </c>
      <c r="N38" s="7" t="str">
        <f t="shared" si="2"/>
        <v/>
      </c>
      <c r="O38" s="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3"/>
      <c r="B39" s="4"/>
      <c r="C39" s="3"/>
      <c r="D39" s="4"/>
      <c r="E39" s="5"/>
      <c r="F39" s="5"/>
      <c r="G39" s="6"/>
      <c r="H39" s="6"/>
      <c r="I39" s="6"/>
      <c r="J39" s="7" t="str">
        <f t="shared" si="3"/>
        <v/>
      </c>
      <c r="K39" s="7" t="str">
        <f t="shared" si="4"/>
        <v/>
      </c>
      <c r="L39" s="7" t="str">
        <f t="shared" si="0"/>
        <v/>
      </c>
      <c r="M39" s="8" t="str">
        <f t="shared" si="1"/>
        <v/>
      </c>
      <c r="N39" s="7" t="str">
        <f t="shared" si="2"/>
        <v/>
      </c>
      <c r="O39" s="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3"/>
      <c r="B40" s="4"/>
      <c r="C40" s="3"/>
      <c r="D40" s="4"/>
      <c r="E40" s="5"/>
      <c r="F40" s="5"/>
      <c r="G40" s="6"/>
      <c r="H40" s="6"/>
      <c r="I40" s="6"/>
      <c r="J40" s="7" t="str">
        <f t="shared" si="3"/>
        <v/>
      </c>
      <c r="K40" s="7" t="str">
        <f t="shared" si="4"/>
        <v/>
      </c>
      <c r="L40" s="7" t="str">
        <f t="shared" si="0"/>
        <v/>
      </c>
      <c r="M40" s="8" t="str">
        <f t="shared" si="1"/>
        <v/>
      </c>
      <c r="N40" s="7" t="str">
        <f t="shared" si="2"/>
        <v/>
      </c>
      <c r="O40" s="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3"/>
      <c r="B41" s="4"/>
      <c r="C41" s="3"/>
      <c r="D41" s="4"/>
      <c r="E41" s="5"/>
      <c r="F41" s="5"/>
      <c r="G41" s="6"/>
      <c r="H41" s="6"/>
      <c r="I41" s="6"/>
      <c r="J41" s="7" t="str">
        <f t="shared" si="3"/>
        <v/>
      </c>
      <c r="K41" s="7" t="str">
        <f t="shared" si="4"/>
        <v/>
      </c>
      <c r="L41" s="7" t="str">
        <f t="shared" si="0"/>
        <v/>
      </c>
      <c r="M41" s="8" t="str">
        <f t="shared" si="1"/>
        <v/>
      </c>
      <c r="N41" s="7" t="str">
        <f t="shared" si="2"/>
        <v/>
      </c>
      <c r="O41" s="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3"/>
      <c r="B42" s="4"/>
      <c r="C42" s="3"/>
      <c r="D42" s="4"/>
      <c r="E42" s="5"/>
      <c r="F42" s="5"/>
      <c r="G42" s="6"/>
      <c r="H42" s="6"/>
      <c r="I42" s="6"/>
      <c r="J42" s="7" t="str">
        <f t="shared" ref="J42:J59" si="5">IF(OR(D42="",E42=""),"",D42*E42)</f>
        <v/>
      </c>
      <c r="K42" s="7" t="str">
        <f t="shared" ref="K42:K59" si="6">IF(OR(F42="",G42="",H42="",I42=""),"",F42*G42*H42*I42)</f>
        <v/>
      </c>
      <c r="L42" s="7" t="str">
        <f t="shared" ref="L42:L59" si="7">IF(OR(J42="",K42="",K42=0),"",J42/K42)</f>
        <v/>
      </c>
      <c r="M42" s="8" t="str">
        <f t="shared" ref="M42:M59" si="8">IF(L42="","",ROUNDUP(L42,0))</f>
        <v/>
      </c>
      <c r="N42" s="7" t="str">
        <f t="shared" ref="N42:N59" si="9">IF(OR(L42="",M42=""),"",M42-L42)</f>
        <v/>
      </c>
      <c r="O42" s="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3"/>
      <c r="B43" s="4"/>
      <c r="C43" s="3"/>
      <c r="D43" s="4"/>
      <c r="E43" s="5"/>
      <c r="F43" s="5"/>
      <c r="G43" s="6"/>
      <c r="H43" s="6"/>
      <c r="I43" s="6"/>
      <c r="J43" s="7" t="str">
        <f t="shared" si="5"/>
        <v/>
      </c>
      <c r="K43" s="7" t="str">
        <f t="shared" si="6"/>
        <v/>
      </c>
      <c r="L43" s="7" t="str">
        <f t="shared" si="7"/>
        <v/>
      </c>
      <c r="M43" s="8" t="str">
        <f t="shared" si="8"/>
        <v/>
      </c>
      <c r="N43" s="7" t="str">
        <f t="shared" si="9"/>
        <v/>
      </c>
      <c r="O43" s="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3"/>
      <c r="B44" s="4"/>
      <c r="C44" s="3"/>
      <c r="D44" s="4"/>
      <c r="E44" s="5"/>
      <c r="F44" s="5"/>
      <c r="G44" s="6"/>
      <c r="H44" s="6"/>
      <c r="I44" s="6"/>
      <c r="J44" s="7" t="str">
        <f t="shared" si="5"/>
        <v/>
      </c>
      <c r="K44" s="7" t="str">
        <f t="shared" si="6"/>
        <v/>
      </c>
      <c r="L44" s="7" t="str">
        <f t="shared" si="7"/>
        <v/>
      </c>
      <c r="M44" s="8" t="str">
        <f t="shared" si="8"/>
        <v/>
      </c>
      <c r="N44" s="7" t="str">
        <f t="shared" si="9"/>
        <v/>
      </c>
      <c r="O44" s="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3"/>
      <c r="B45" s="4"/>
      <c r="C45" s="3"/>
      <c r="D45" s="4"/>
      <c r="E45" s="5"/>
      <c r="F45" s="5"/>
      <c r="G45" s="6"/>
      <c r="H45" s="6"/>
      <c r="I45" s="6"/>
      <c r="J45" s="7" t="str">
        <f t="shared" si="5"/>
        <v/>
      </c>
      <c r="K45" s="7" t="str">
        <f t="shared" si="6"/>
        <v/>
      </c>
      <c r="L45" s="7" t="str">
        <f t="shared" si="7"/>
        <v/>
      </c>
      <c r="M45" s="8" t="str">
        <f t="shared" si="8"/>
        <v/>
      </c>
      <c r="N45" s="7" t="str">
        <f t="shared" si="9"/>
        <v/>
      </c>
      <c r="O45" s="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3"/>
      <c r="B46" s="4"/>
      <c r="C46" s="3"/>
      <c r="D46" s="4"/>
      <c r="E46" s="5"/>
      <c r="F46" s="5"/>
      <c r="G46" s="6"/>
      <c r="H46" s="6"/>
      <c r="I46" s="6"/>
      <c r="J46" s="7" t="str">
        <f t="shared" si="5"/>
        <v/>
      </c>
      <c r="K46" s="7" t="str">
        <f t="shared" si="6"/>
        <v/>
      </c>
      <c r="L46" s="7" t="str">
        <f t="shared" si="7"/>
        <v/>
      </c>
      <c r="M46" s="8" t="str">
        <f t="shared" si="8"/>
        <v/>
      </c>
      <c r="N46" s="7" t="str">
        <f t="shared" si="9"/>
        <v/>
      </c>
      <c r="O46" s="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3"/>
      <c r="B47" s="4"/>
      <c r="C47" s="3"/>
      <c r="D47" s="4"/>
      <c r="E47" s="5"/>
      <c r="F47" s="5"/>
      <c r="G47" s="6"/>
      <c r="H47" s="6"/>
      <c r="I47" s="6"/>
      <c r="J47" s="7" t="str">
        <f t="shared" si="5"/>
        <v/>
      </c>
      <c r="K47" s="7" t="str">
        <f t="shared" si="6"/>
        <v/>
      </c>
      <c r="L47" s="7" t="str">
        <f t="shared" si="7"/>
        <v/>
      </c>
      <c r="M47" s="8" t="str">
        <f t="shared" si="8"/>
        <v/>
      </c>
      <c r="N47" s="7" t="str">
        <f t="shared" si="9"/>
        <v/>
      </c>
      <c r="O47" s="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3"/>
      <c r="B48" s="4"/>
      <c r="C48" s="3"/>
      <c r="D48" s="4"/>
      <c r="E48" s="5"/>
      <c r="F48" s="5"/>
      <c r="G48" s="6"/>
      <c r="H48" s="6"/>
      <c r="I48" s="6"/>
      <c r="J48" s="7" t="str">
        <f t="shared" si="5"/>
        <v/>
      </c>
      <c r="K48" s="7" t="str">
        <f t="shared" si="6"/>
        <v/>
      </c>
      <c r="L48" s="7" t="str">
        <f t="shared" si="7"/>
        <v/>
      </c>
      <c r="M48" s="8" t="str">
        <f t="shared" si="8"/>
        <v/>
      </c>
      <c r="N48" s="7" t="str">
        <f t="shared" si="9"/>
        <v/>
      </c>
      <c r="O48" s="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3"/>
      <c r="B49" s="4"/>
      <c r="C49" s="3"/>
      <c r="D49" s="4"/>
      <c r="E49" s="5"/>
      <c r="F49" s="5"/>
      <c r="G49" s="6"/>
      <c r="H49" s="6"/>
      <c r="I49" s="6"/>
      <c r="J49" s="7" t="str">
        <f t="shared" si="5"/>
        <v/>
      </c>
      <c r="K49" s="7" t="str">
        <f t="shared" si="6"/>
        <v/>
      </c>
      <c r="L49" s="7" t="str">
        <f t="shared" si="7"/>
        <v/>
      </c>
      <c r="M49" s="8" t="str">
        <f t="shared" si="8"/>
        <v/>
      </c>
      <c r="N49" s="7" t="str">
        <f t="shared" si="9"/>
        <v/>
      </c>
      <c r="O49" s="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3"/>
      <c r="B50" s="4"/>
      <c r="C50" s="3"/>
      <c r="D50" s="4"/>
      <c r="E50" s="5"/>
      <c r="F50" s="5"/>
      <c r="G50" s="6"/>
      <c r="H50" s="6"/>
      <c r="I50" s="6"/>
      <c r="J50" s="7" t="str">
        <f t="shared" si="5"/>
        <v/>
      </c>
      <c r="K50" s="7" t="str">
        <f t="shared" si="6"/>
        <v/>
      </c>
      <c r="L50" s="7" t="str">
        <f t="shared" si="7"/>
        <v/>
      </c>
      <c r="M50" s="8" t="str">
        <f t="shared" si="8"/>
        <v/>
      </c>
      <c r="N50" s="7" t="str">
        <f t="shared" si="9"/>
        <v/>
      </c>
      <c r="O50" s="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3"/>
      <c r="B51" s="4"/>
      <c r="C51" s="3"/>
      <c r="D51" s="4"/>
      <c r="E51" s="5"/>
      <c r="F51" s="5"/>
      <c r="G51" s="6"/>
      <c r="H51" s="6"/>
      <c r="I51" s="6"/>
      <c r="J51" s="7" t="str">
        <f t="shared" si="5"/>
        <v/>
      </c>
      <c r="K51" s="7" t="str">
        <f t="shared" si="6"/>
        <v/>
      </c>
      <c r="L51" s="7" t="str">
        <f t="shared" si="7"/>
        <v/>
      </c>
      <c r="M51" s="8" t="str">
        <f t="shared" si="8"/>
        <v/>
      </c>
      <c r="N51" s="7" t="str">
        <f t="shared" si="9"/>
        <v/>
      </c>
      <c r="O51" s="3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3"/>
      <c r="B52" s="4"/>
      <c r="C52" s="3"/>
      <c r="D52" s="4"/>
      <c r="E52" s="5"/>
      <c r="F52" s="5"/>
      <c r="G52" s="6"/>
      <c r="H52" s="6"/>
      <c r="I52" s="6"/>
      <c r="J52" s="7" t="str">
        <f t="shared" si="5"/>
        <v/>
      </c>
      <c r="K52" s="7" t="str">
        <f t="shared" si="6"/>
        <v/>
      </c>
      <c r="L52" s="7" t="str">
        <f t="shared" si="7"/>
        <v/>
      </c>
      <c r="M52" s="8" t="str">
        <f t="shared" si="8"/>
        <v/>
      </c>
      <c r="N52" s="7" t="str">
        <f t="shared" si="9"/>
        <v/>
      </c>
      <c r="O52" s="3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3"/>
      <c r="B53" s="4"/>
      <c r="C53" s="3"/>
      <c r="D53" s="4"/>
      <c r="E53" s="5"/>
      <c r="F53" s="5"/>
      <c r="G53" s="6"/>
      <c r="H53" s="6"/>
      <c r="I53" s="6"/>
      <c r="J53" s="7" t="str">
        <f t="shared" si="5"/>
        <v/>
      </c>
      <c r="K53" s="7" t="str">
        <f t="shared" si="6"/>
        <v/>
      </c>
      <c r="L53" s="7" t="str">
        <f t="shared" si="7"/>
        <v/>
      </c>
      <c r="M53" s="8" t="str">
        <f t="shared" si="8"/>
        <v/>
      </c>
      <c r="N53" s="7" t="str">
        <f t="shared" si="9"/>
        <v/>
      </c>
      <c r="O53" s="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3"/>
      <c r="B54" s="4"/>
      <c r="C54" s="3"/>
      <c r="D54" s="4"/>
      <c r="E54" s="5"/>
      <c r="F54" s="5"/>
      <c r="G54" s="6"/>
      <c r="H54" s="6"/>
      <c r="I54" s="6"/>
      <c r="J54" s="7" t="str">
        <f t="shared" si="5"/>
        <v/>
      </c>
      <c r="K54" s="7" t="str">
        <f t="shared" si="6"/>
        <v/>
      </c>
      <c r="L54" s="7" t="str">
        <f t="shared" si="7"/>
        <v/>
      </c>
      <c r="M54" s="8" t="str">
        <f t="shared" si="8"/>
        <v/>
      </c>
      <c r="N54" s="7" t="str">
        <f t="shared" si="9"/>
        <v/>
      </c>
      <c r="O54" s="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3"/>
      <c r="B55" s="4"/>
      <c r="C55" s="3"/>
      <c r="D55" s="4"/>
      <c r="E55" s="5"/>
      <c r="F55" s="5"/>
      <c r="G55" s="6"/>
      <c r="H55" s="6"/>
      <c r="I55" s="6"/>
      <c r="J55" s="7" t="str">
        <f t="shared" si="5"/>
        <v/>
      </c>
      <c r="K55" s="7" t="str">
        <f t="shared" si="6"/>
        <v/>
      </c>
      <c r="L55" s="7" t="str">
        <f t="shared" si="7"/>
        <v/>
      </c>
      <c r="M55" s="8" t="str">
        <f t="shared" si="8"/>
        <v/>
      </c>
      <c r="N55" s="7" t="str">
        <f t="shared" si="9"/>
        <v/>
      </c>
      <c r="O55" s="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3"/>
      <c r="B56" s="4"/>
      <c r="C56" s="3"/>
      <c r="D56" s="4"/>
      <c r="E56" s="5"/>
      <c r="F56" s="5"/>
      <c r="G56" s="6"/>
      <c r="H56" s="6"/>
      <c r="I56" s="6"/>
      <c r="J56" s="7" t="str">
        <f t="shared" si="5"/>
        <v/>
      </c>
      <c r="K56" s="7" t="str">
        <f t="shared" si="6"/>
        <v/>
      </c>
      <c r="L56" s="7" t="str">
        <f t="shared" si="7"/>
        <v/>
      </c>
      <c r="M56" s="8" t="str">
        <f t="shared" si="8"/>
        <v/>
      </c>
      <c r="N56" s="7" t="str">
        <f t="shared" si="9"/>
        <v/>
      </c>
      <c r="O56" s="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3"/>
      <c r="B57" s="4"/>
      <c r="C57" s="3"/>
      <c r="D57" s="4"/>
      <c r="E57" s="5"/>
      <c r="F57" s="5"/>
      <c r="G57" s="6"/>
      <c r="H57" s="6"/>
      <c r="I57" s="6"/>
      <c r="J57" s="7" t="str">
        <f t="shared" si="5"/>
        <v/>
      </c>
      <c r="K57" s="7" t="str">
        <f t="shared" si="6"/>
        <v/>
      </c>
      <c r="L57" s="7" t="str">
        <f t="shared" si="7"/>
        <v/>
      </c>
      <c r="M57" s="8" t="str">
        <f t="shared" si="8"/>
        <v/>
      </c>
      <c r="N57" s="7" t="str">
        <f t="shared" si="9"/>
        <v/>
      </c>
      <c r="O57" s="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3"/>
      <c r="B58" s="4"/>
      <c r="C58" s="3"/>
      <c r="D58" s="4"/>
      <c r="E58" s="5"/>
      <c r="F58" s="5"/>
      <c r="G58" s="6"/>
      <c r="H58" s="6"/>
      <c r="I58" s="6"/>
      <c r="J58" s="7" t="str">
        <f t="shared" si="5"/>
        <v/>
      </c>
      <c r="K58" s="7" t="str">
        <f t="shared" si="6"/>
        <v/>
      </c>
      <c r="L58" s="7" t="str">
        <f t="shared" si="7"/>
        <v/>
      </c>
      <c r="M58" s="8" t="str">
        <f t="shared" si="8"/>
        <v/>
      </c>
      <c r="N58" s="7" t="str">
        <f t="shared" si="9"/>
        <v/>
      </c>
      <c r="O58" s="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3"/>
      <c r="B59" s="4"/>
      <c r="C59" s="3"/>
      <c r="D59" s="4"/>
      <c r="E59" s="5"/>
      <c r="F59" s="5"/>
      <c r="G59" s="6"/>
      <c r="H59" s="6"/>
      <c r="I59" s="6"/>
      <c r="J59" s="7" t="str">
        <f t="shared" si="5"/>
        <v/>
      </c>
      <c r="K59" s="7" t="str">
        <f t="shared" si="6"/>
        <v/>
      </c>
      <c r="L59" s="7" t="str">
        <f t="shared" si="7"/>
        <v/>
      </c>
      <c r="M59" s="8" t="str">
        <f t="shared" si="8"/>
        <v/>
      </c>
      <c r="N59" s="7" t="str">
        <f t="shared" si="9"/>
        <v/>
      </c>
      <c r="O59" s="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</sheetData>
  <mergeCells count="2">
    <mergeCell ref="A1:O1"/>
    <mergeCell ref="A2:O2"/>
  </mergeCells>
  <conditionalFormatting sqref="L10:L59">
    <cfRule type="dataBar" priority="3">
      <dataBar>
        <cfvo type="min"/>
        <cfvo type="max"/>
        <color rgb="FF4F4B4B"/>
      </dataBar>
    </cfRule>
    <cfRule type="dataBar" priority="4">
      <dataBar>
        <cfvo type="min"/>
        <cfvo type="max"/>
        <color rgb="FF4F4B4B"/>
      </dataBar>
      <extLst>
        <ext xmlns:x14="http://schemas.microsoft.com/office/spreadsheetml/2009/9/main" uri="{B025F937-C7B1-47D3-B67F-A62EFF666E3E}">
          <x14:id>{81F050CB-1843-00F3-6EDA-B16732BFD69A}</x14:id>
        </ext>
      </extLst>
    </cfRule>
  </conditionalFormatting>
  <conditionalFormatting sqref="N10:N5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2">
    <dataValidation type="decimal" operator="greaterThan" sqref="F10:F59" xr:uid="{00000000-0002-0000-0100-000000000000}">
      <formula1>0</formula1>
    </dataValidation>
    <dataValidation type="decimal" sqref="G10:I59" xr:uid="{00000000-0002-0000-0100-000001000000}">
      <formula1>0</formula1>
      <formula2>1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F050CB-1843-00F3-6EDA-B16732BFD69A}">
            <x14:dataBar>
              <x14:cfvo type="min"/>
              <x14:cfvo type="max"/>
              <x14:negativeFillColor auto="1"/>
              <x14:axisColor auto="1"/>
            </x14:dataBar>
          </x14:cfRule>
          <xm:sqref>L10:L59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>
      <selection activeCell="E1" sqref="E1"/>
    </sheetView>
  </sheetViews>
  <sheetFormatPr defaultRowHeight="13.8"/>
  <cols>
    <col min="1" max="1" width="32" customWidth="1"/>
    <col min="2" max="2" width="80" customWidth="1"/>
    <col min="3" max="3" width="20" customWidth="1"/>
    <col min="4" max="4" width="48" customWidth="1"/>
  </cols>
  <sheetData>
    <row r="1" spans="1:26" ht="22.35" customHeight="1">
      <c r="A1" s="21" t="s">
        <v>34</v>
      </c>
      <c r="B1" s="16"/>
      <c r="C1" s="16"/>
      <c r="D1" s="16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1" t="s">
        <v>35</v>
      </c>
      <c r="B3" s="1" t="s">
        <v>36</v>
      </c>
      <c r="C3" s="1" t="s">
        <v>37</v>
      </c>
      <c r="D3" s="1" t="s">
        <v>38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>
      <c r="A4" s="3" t="s">
        <v>39</v>
      </c>
      <c r="B4" s="3">
        <v>420</v>
      </c>
      <c r="C4" s="3" t="s">
        <v>40</v>
      </c>
      <c r="D4" s="3" t="s">
        <v>41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3" t="s">
        <v>42</v>
      </c>
      <c r="B5" s="6">
        <v>0.85</v>
      </c>
      <c r="C5" s="3" t="s">
        <v>43</v>
      </c>
      <c r="D5" s="3" t="s">
        <v>44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3" t="s">
        <v>45</v>
      </c>
      <c r="B6" s="6">
        <v>0.95</v>
      </c>
      <c r="C6" s="3" t="s">
        <v>43</v>
      </c>
      <c r="D6" s="3" t="s">
        <v>46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3" t="s">
        <v>47</v>
      </c>
      <c r="B7" s="6">
        <v>0.98</v>
      </c>
      <c r="C7" s="3" t="s">
        <v>43</v>
      </c>
      <c r="D7" s="3" t="s">
        <v>48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3" t="s">
        <v>49</v>
      </c>
      <c r="B8" s="3" t="s">
        <v>50</v>
      </c>
      <c r="C8" s="3" t="s">
        <v>51</v>
      </c>
      <c r="D8" s="3" t="s">
        <v>52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4">
      <c r="A11" s="22" t="s">
        <v>53</v>
      </c>
      <c r="B11" s="16"/>
      <c r="C11" s="16"/>
      <c r="D11" s="1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12" t="s">
        <v>25</v>
      </c>
      <c r="B12" s="13" t="e">
        <f>(Demand * Standard Time) / (Available Working Time * Efficiency * MAF * Yield)</f>
        <v>#NAME?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12" t="s">
        <v>23</v>
      </c>
      <c r="B13" s="13" t="e">
        <f>Demand * Standard Time</f>
        <v>#NAME?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12" t="s">
        <v>24</v>
      </c>
      <c r="B14" s="13" t="e">
        <f>Available Working Time * Efficiency * MAF * Yield</f>
        <v>#NAME?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12" t="s">
        <v>54</v>
      </c>
      <c r="B15" s="13" t="s">
        <v>55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workbookViewId="0">
      <selection activeCell="G4" sqref="G4"/>
    </sheetView>
  </sheetViews>
  <sheetFormatPr defaultRowHeight="13.8"/>
  <cols>
    <col min="1" max="1" width="10" customWidth="1"/>
    <col min="2" max="3" width="55" customWidth="1"/>
  </cols>
  <sheetData>
    <row r="1" spans="1:26" ht="15.6">
      <c r="A1" s="23" t="s">
        <v>56</v>
      </c>
      <c r="B1" s="16"/>
      <c r="C1" s="16"/>
      <c r="D1" s="16"/>
      <c r="E1" s="16"/>
      <c r="F1" s="16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1" t="s">
        <v>57</v>
      </c>
      <c r="B3" s="1" t="s">
        <v>58</v>
      </c>
      <c r="C3" s="1" t="s">
        <v>59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7.6">
      <c r="A4" s="14">
        <v>1</v>
      </c>
      <c r="B4" s="3" t="s">
        <v>60</v>
      </c>
      <c r="C4" s="3" t="s">
        <v>61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14">
        <v>2</v>
      </c>
      <c r="B5" s="3" t="s">
        <v>62</v>
      </c>
      <c r="C5" s="3" t="s">
        <v>63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14">
        <v>3</v>
      </c>
      <c r="B6" s="3" t="s">
        <v>64</v>
      </c>
      <c r="C6" s="3" t="s">
        <v>65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.6">
      <c r="A7" s="14">
        <v>4</v>
      </c>
      <c r="B7" s="3" t="s">
        <v>66</v>
      </c>
      <c r="C7" s="3" t="s">
        <v>67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14">
        <v>5</v>
      </c>
      <c r="B8" s="3" t="s">
        <v>68</v>
      </c>
      <c r="C8" s="3" t="s">
        <v>69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24" t="s">
        <v>70</v>
      </c>
      <c r="B10" s="16"/>
      <c r="C10" s="16"/>
      <c r="D10" s="16"/>
      <c r="E10" s="16"/>
      <c r="F10" s="1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4.4">
      <c r="A11" s="25" t="s">
        <v>71</v>
      </c>
      <c r="B11" s="16"/>
      <c r="C11" s="16"/>
      <c r="D11" s="16"/>
      <c r="E11" s="16"/>
      <c r="F11" s="16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</sheetData>
  <mergeCells count="3">
    <mergeCell ref="A1:F1"/>
    <mergeCell ref="A10:F10"/>
    <mergeCell ref="A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Manpower Plan</vt:lpstr>
      <vt:lpstr>Settings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Vincent</dc:creator>
  <cp:lastModifiedBy>Melvin Vincent</cp:lastModifiedBy>
  <dcterms:created xsi:type="dcterms:W3CDTF">2026-05-17T15:05:39Z</dcterms:created>
  <dcterms:modified xsi:type="dcterms:W3CDTF">2026-05-17T15:11:48Z</dcterms:modified>
</cp:coreProperties>
</file>